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3EE85310-3D17-1045-B5D6-EAE1798B58C5}" xr6:coauthVersionLast="47" xr6:coauthVersionMax="47" xr10:uidLastSave="{00000000-0000-0000-0000-000000000000}"/>
  <bookViews>
    <workbookView xWindow="3980" yWindow="460" windowWidth="30440" windowHeight="20100" xr2:uid="{A2972AF9-9B96-4366-80A9-BEE4AA5540C7}"/>
  </bookViews>
  <sheets>
    <sheet name="Sheet1" sheetId="1" r:id="rId1"/>
  </sheets>
  <externalReferences>
    <externalReference r:id="rId2"/>
  </externalReferences>
  <definedNames>
    <definedName name="JDuctWire">'[1]Mini Split Price Sheet'!$Q$7:$V$17</definedName>
    <definedName name="Wire">[1]Wire!$A$8:$D$43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2" i="1" l="1"/>
  <c r="N42" i="1" s="1"/>
  <c r="R42" i="1"/>
  <c r="K42" i="1" s="1"/>
  <c r="Q42" i="1"/>
  <c r="H42" i="1" s="1"/>
  <c r="P42" i="1"/>
  <c r="E42" i="1" s="1"/>
  <c r="S37" i="1"/>
  <c r="N37" i="1" s="1"/>
  <c r="R37" i="1"/>
  <c r="Q37" i="1"/>
  <c r="P37" i="1"/>
  <c r="S36" i="1"/>
  <c r="N36" i="1" s="1"/>
  <c r="R36" i="1"/>
  <c r="K36" i="1" s="1"/>
  <c r="Q36" i="1"/>
  <c r="H36" i="1" s="1"/>
  <c r="P36" i="1"/>
  <c r="E36" i="1" s="1"/>
  <c r="S35" i="1"/>
  <c r="N35" i="1" s="1"/>
  <c r="R35" i="1"/>
  <c r="K35" i="1" s="1"/>
  <c r="Q35" i="1"/>
  <c r="H35" i="1" s="1"/>
  <c r="P35" i="1"/>
  <c r="E35" i="1" s="1"/>
  <c r="S30" i="1"/>
  <c r="N30" i="1" s="1"/>
  <c r="R30" i="1"/>
  <c r="K30" i="1" s="1"/>
  <c r="Q30" i="1"/>
  <c r="H30" i="1" s="1"/>
  <c r="P30" i="1"/>
  <c r="E30" i="1" s="1"/>
  <c r="S25" i="1"/>
  <c r="N25" i="1" s="1"/>
  <c r="R25" i="1"/>
  <c r="Q25" i="1"/>
  <c r="P25" i="1"/>
  <c r="S24" i="1"/>
  <c r="N24" i="1" s="1"/>
  <c r="R24" i="1"/>
  <c r="K24" i="1" s="1"/>
  <c r="Q24" i="1"/>
  <c r="H24" i="1" s="1"/>
  <c r="P24" i="1"/>
  <c r="E24" i="1" s="1"/>
  <c r="S23" i="1"/>
  <c r="N23" i="1" s="1"/>
  <c r="R23" i="1"/>
  <c r="K23" i="1" s="1"/>
  <c r="Q23" i="1"/>
  <c r="H23" i="1" s="1"/>
  <c r="P23" i="1"/>
  <c r="E23" i="1" s="1"/>
  <c r="I12" i="1"/>
  <c r="I11" i="1"/>
  <c r="I10" i="1"/>
  <c r="I9" i="1"/>
</calcChain>
</file>

<file path=xl/sharedStrings.xml><?xml version="1.0" encoding="utf-8"?>
<sst xmlns="http://schemas.openxmlformats.org/spreadsheetml/2006/main" count="176" uniqueCount="73">
  <si>
    <t>DUCTLESS BLACK EZ PULL LINE SETS</t>
  </si>
  <si>
    <t>JMF Multiplier</t>
  </si>
  <si>
    <t>Wire Adder Code One</t>
  </si>
  <si>
    <t>Wire Adder Code Two</t>
  </si>
  <si>
    <t>JMF Manufacturing, LLC</t>
  </si>
  <si>
    <t>2735 62nd Street Court</t>
  </si>
  <si>
    <t>Bettendorf, IA 52722</t>
  </si>
  <si>
    <t>WIRE CODE</t>
  </si>
  <si>
    <t>WIRE Description</t>
  </si>
  <si>
    <t>Adder per Foot</t>
  </si>
  <si>
    <t>Toll Free: (800) 397-3739</t>
  </si>
  <si>
    <t>143EZ</t>
  </si>
  <si>
    <t>14-3</t>
  </si>
  <si>
    <t>14-3 600 VOLT EZ IN MINI SPLIT WIRE</t>
  </si>
  <si>
    <t>Fax: (563) 332-9880</t>
  </si>
  <si>
    <t>144EZ</t>
  </si>
  <si>
    <t>14-4</t>
  </si>
  <si>
    <t>14-4 STRANDED/SHEILDED 600 VOLT EZ IN MINI SPLIT WIRE</t>
  </si>
  <si>
    <t>164EZ</t>
  </si>
  <si>
    <t>16-4</t>
  </si>
  <si>
    <t>16-4 600 VOLT EZ IN MINI SPLIT WIRE</t>
  </si>
  <si>
    <t>162IW6</t>
  </si>
  <si>
    <t>16-2</t>
  </si>
  <si>
    <t>Instrumentation Wire 600 Volt</t>
  </si>
  <si>
    <t>Wire Net Price Adder Date : 08/01/21</t>
  </si>
  <si>
    <t>Includes 5' extra wire, 2 1/2 ft per end</t>
  </si>
  <si>
    <t>Additional wire configuration(s) are available upon request</t>
  </si>
  <si>
    <t>LIST PRICE SHEET: DLB030623</t>
  </si>
  <si>
    <t>X- REF</t>
  </si>
  <si>
    <t>LIQUID LINE</t>
  </si>
  <si>
    <t>TYPE A - WITH FLARE NUTS LINE SETS</t>
  </si>
  <si>
    <t>JMF Number</t>
  </si>
  <si>
    <t>SERIES</t>
  </si>
  <si>
    <t>SUCTION LINE</t>
  </si>
  <si>
    <t>NO.</t>
  </si>
  <si>
    <t>INSULATION</t>
  </si>
  <si>
    <t>LIST PRICE</t>
  </si>
  <si>
    <t>M/C</t>
  </si>
  <si>
    <t>NET EACH</t>
  </si>
  <si>
    <t>Tstat</t>
  </si>
  <si>
    <t>1/4 X 3/8 X 1/2</t>
  </si>
  <si>
    <t>1/4 X 1/2 X 1/2</t>
  </si>
  <si>
    <t>1/4 X 5/8 X 1/2</t>
  </si>
  <si>
    <t>-</t>
  </si>
  <si>
    <t>3/8 X 5/8 X 1/2</t>
  </si>
  <si>
    <t>TYPE B - WITHOUT FLARE NUTS LINE SETS</t>
  </si>
  <si>
    <t>PRICE</t>
  </si>
  <si>
    <t>DL04060825B</t>
  </si>
  <si>
    <t>DL04060830B</t>
  </si>
  <si>
    <t>DL04060835B</t>
  </si>
  <si>
    <t>DL04060850B</t>
  </si>
  <si>
    <t>DL04080825B</t>
  </si>
  <si>
    <t>DL04080830B</t>
  </si>
  <si>
    <t>DL04080835B</t>
  </si>
  <si>
    <t>DL04080850B</t>
  </si>
  <si>
    <t>DL04100850B</t>
  </si>
  <si>
    <t>DL06100825B</t>
  </si>
  <si>
    <t>DL06100830B</t>
  </si>
  <si>
    <t>DL06100835B</t>
  </si>
  <si>
    <t>DL06100850B</t>
  </si>
  <si>
    <t>DL04060825BX</t>
  </si>
  <si>
    <t>DL04060830BX</t>
  </si>
  <si>
    <t>DL04060835BX</t>
  </si>
  <si>
    <t>DL04060850BX</t>
  </si>
  <si>
    <t>DL04080825BX</t>
  </si>
  <si>
    <t>DL04080830BX</t>
  </si>
  <si>
    <t>DL04080835BX</t>
  </si>
  <si>
    <t>DL04080850BX</t>
  </si>
  <si>
    <t>DL04100850BX</t>
  </si>
  <si>
    <t>DL06100825BX</t>
  </si>
  <si>
    <t>DL06100830BX</t>
  </si>
  <si>
    <t>DL06100835BX</t>
  </si>
  <si>
    <t>DL06100850BX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</si>
</sst>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8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i/>
      <sz val="11"/>
      <name val="Arial"/>
      <family val="2"/>
    </font>
    <font>
      <sz val="20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1" fillId="0" borderId="0"/>
  </cellStyleXfs>
  <cellXfs count="109">
    <xf numFmtId="0" fontId="0" fillId="0" borderId="0" xfId="0"/>
    <xf numFmtId="49" fontId="2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49" fontId="3" fillId="2" borderId="1" xfId="1" applyFont="1" applyFill="1" applyBorder="1" applyAlignment="1">
      <alignment horizontal="center" vertical="center" wrapText="1"/>
    </xf>
    <xf numFmtId="43" fontId="3" fillId="2" borderId="1" xfId="1" applyNumberFormat="1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 applyProtection="1">
      <alignment horizontal="center" vertical="center"/>
      <protection locked="0"/>
    </xf>
    <xf numFmtId="1" fontId="4" fillId="3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49" fontId="5" fillId="0" borderId="0" xfId="1" applyFont="1" applyAlignment="1">
      <alignment vertical="center"/>
    </xf>
    <xf numFmtId="49" fontId="6" fillId="0" borderId="0" xfId="1" applyFont="1" applyAlignment="1">
      <alignment vertical="center"/>
    </xf>
    <xf numFmtId="49" fontId="3" fillId="2" borderId="3" xfId="1" applyFont="1" applyFill="1" applyBorder="1" applyAlignment="1">
      <alignment horizontal="centerContinuous" vertical="center"/>
    </xf>
    <xf numFmtId="49" fontId="7" fillId="2" borderId="4" xfId="1" applyFont="1" applyFill="1" applyBorder="1" applyAlignment="1">
      <alignment horizontal="centerContinuous" vertical="center"/>
    </xf>
    <xf numFmtId="43" fontId="7" fillId="2" borderId="4" xfId="1" applyNumberFormat="1" applyFont="1" applyFill="1" applyBorder="1" applyAlignment="1">
      <alignment horizontal="centerContinuous" vertical="center"/>
    </xf>
    <xf numFmtId="2" fontId="3" fillId="2" borderId="3" xfId="1" applyNumberFormat="1" applyFont="1" applyFill="1" applyBorder="1" applyAlignment="1">
      <alignment horizontal="centerContinuous" vertical="center"/>
    </xf>
    <xf numFmtId="49" fontId="1" fillId="2" borderId="5" xfId="1" applyFill="1" applyBorder="1" applyAlignment="1">
      <alignment horizontal="centerContinuous" vertical="center"/>
    </xf>
    <xf numFmtId="49" fontId="6" fillId="0" borderId="0" xfId="1" applyFont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Continuous" vertical="center" wrapText="1"/>
    </xf>
    <xf numFmtId="43" fontId="1" fillId="0" borderId="9" xfId="0" applyNumberFormat="1" applyFont="1" applyBorder="1" applyAlignment="1">
      <alignment horizontal="centerContinuous"/>
    </xf>
    <xf numFmtId="2" fontId="3" fillId="0" borderId="10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1" fontId="8" fillId="0" borderId="0" xfId="0" applyNumberFormat="1" applyFont="1" applyAlignment="1">
      <alignment wrapText="1"/>
    </xf>
    <xf numFmtId="0" fontId="7" fillId="0" borderId="11" xfId="0" applyFont="1" applyBorder="1" applyAlignment="1">
      <alignment horizontal="centerContinuous" vertical="center" wrapText="1"/>
    </xf>
    <xf numFmtId="1" fontId="8" fillId="0" borderId="0" xfId="0" applyNumberFormat="1" applyFont="1" applyAlignment="1">
      <alignment vertical="center" wrapText="1"/>
    </xf>
    <xf numFmtId="43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Continuous" vertical="center" wrapText="1"/>
    </xf>
    <xf numFmtId="43" fontId="1" fillId="0" borderId="12" xfId="0" applyNumberFormat="1" applyFont="1" applyBorder="1" applyAlignment="1">
      <alignment horizontal="centerContinuous"/>
    </xf>
    <xf numFmtId="2" fontId="3" fillId="0" borderId="12" xfId="0" applyNumberFormat="1" applyFont="1" applyBorder="1" applyAlignment="1">
      <alignment horizontal="centerContinuous" vertical="center"/>
    </xf>
    <xf numFmtId="0" fontId="3" fillId="0" borderId="12" xfId="0" applyFont="1" applyBorder="1" applyAlignment="1">
      <alignment horizontal="centerContinuous" vertical="center"/>
    </xf>
    <xf numFmtId="43" fontId="1" fillId="0" borderId="0" xfId="1" applyNumberFormat="1"/>
    <xf numFmtId="0" fontId="1" fillId="0" borderId="0" xfId="0" applyFont="1" applyAlignment="1">
      <alignment horizontal="left"/>
    </xf>
    <xf numFmtId="49" fontId="9" fillId="0" borderId="0" xfId="1" applyFont="1" applyAlignment="1">
      <alignment vertical="center"/>
    </xf>
    <xf numFmtId="43" fontId="9" fillId="0" borderId="0" xfId="1" applyNumberFormat="1" applyFont="1" applyAlignment="1">
      <alignment vertical="center"/>
    </xf>
    <xf numFmtId="49" fontId="1" fillId="0" borderId="0" xfId="1"/>
    <xf numFmtId="49" fontId="1" fillId="0" borderId="0" xfId="0" applyNumberFormat="1" applyFont="1" applyAlignment="1">
      <alignment horizontal="left"/>
    </xf>
    <xf numFmtId="49" fontId="8" fillId="0" borderId="0" xfId="0" applyNumberFormat="1" applyFont="1"/>
    <xf numFmtId="43" fontId="8" fillId="0" borderId="0" xfId="0" applyNumberFormat="1" applyFont="1"/>
    <xf numFmtId="2" fontId="1" fillId="0" borderId="0" xfId="1" applyNumberFormat="1"/>
    <xf numFmtId="0" fontId="3" fillId="0" borderId="0" xfId="0" applyFont="1" applyAlignment="1">
      <alignment horizontal="left"/>
    </xf>
    <xf numFmtId="49" fontId="3" fillId="4" borderId="13" xfId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/>
    </xf>
    <xf numFmtId="43" fontId="10" fillId="0" borderId="0" xfId="0" applyNumberFormat="1" applyFont="1"/>
    <xf numFmtId="0" fontId="3" fillId="0" borderId="15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16" xfId="1" applyNumberFormat="1" applyBorder="1" applyAlignment="1">
      <alignment horizontal="center" vertical="center"/>
    </xf>
    <xf numFmtId="49" fontId="3" fillId="4" borderId="17" xfId="1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Continuous" vertical="center"/>
    </xf>
    <xf numFmtId="1" fontId="3" fillId="4" borderId="4" xfId="0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 vertical="center"/>
    </xf>
    <xf numFmtId="0" fontId="3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9" xfId="0" applyBorder="1" applyAlignment="1">
      <alignment horizontal="center"/>
    </xf>
    <xf numFmtId="49" fontId="3" fillId="4" borderId="16" xfId="1" applyFont="1" applyFill="1" applyBorder="1" applyAlignment="1">
      <alignment horizontal="center" vertical="center" wrapText="1"/>
    </xf>
    <xf numFmtId="2" fontId="3" fillId="4" borderId="16" xfId="1" applyNumberFormat="1" applyFont="1" applyFill="1" applyBorder="1" applyAlignment="1">
      <alignment horizontal="center" vertical="center" wrapText="1"/>
    </xf>
    <xf numFmtId="2" fontId="3" fillId="4" borderId="20" xfId="1" applyNumberFormat="1" applyFont="1" applyFill="1" applyBorder="1" applyAlignment="1">
      <alignment horizontal="center" vertical="center" wrapText="1"/>
    </xf>
    <xf numFmtId="49" fontId="3" fillId="0" borderId="21" xfId="1" applyFont="1" applyBorder="1" applyAlignment="1">
      <alignment horizontal="center" vertical="center"/>
    </xf>
    <xf numFmtId="49" fontId="3" fillId="0" borderId="0" xfId="1" applyFont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49" fontId="1" fillId="5" borderId="23" xfId="1" applyFill="1" applyBorder="1" applyAlignment="1">
      <alignment horizontal="center" vertical="center"/>
    </xf>
    <xf numFmtId="43" fontId="0" fillId="5" borderId="24" xfId="0" applyNumberFormat="1" applyFill="1" applyBorder="1" applyAlignment="1">
      <alignment vertical="center"/>
    </xf>
    <xf numFmtId="37" fontId="0" fillId="5" borderId="25" xfId="0" applyNumberFormat="1" applyFill="1" applyBorder="1" applyAlignment="1">
      <alignment horizontal="center" vertical="center"/>
    </xf>
    <xf numFmtId="2" fontId="0" fillId="5" borderId="26" xfId="0" applyNumberFormat="1" applyFill="1" applyBorder="1" applyAlignment="1">
      <alignment horizontal="center" vertical="center"/>
    </xf>
    <xf numFmtId="43" fontId="0" fillId="5" borderId="22" xfId="0" applyNumberFormat="1" applyFill="1" applyBorder="1" applyAlignment="1">
      <alignment vertical="center"/>
    </xf>
    <xf numFmtId="2" fontId="1" fillId="0" borderId="0" xfId="1" applyNumberFormat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9" fontId="1" fillId="0" borderId="23" xfId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2" fontId="1" fillId="0" borderId="25" xfId="1" applyNumberFormat="1" applyBorder="1" applyAlignment="1">
      <alignment horizontal="center" vertical="center"/>
    </xf>
    <xf numFmtId="2" fontId="1" fillId="0" borderId="28" xfId="1" applyNumberFormat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2" fontId="1" fillId="0" borderId="30" xfId="1" applyNumberFormat="1" applyBorder="1" applyAlignment="1">
      <alignment horizontal="center" vertical="center"/>
    </xf>
    <xf numFmtId="2" fontId="1" fillId="0" borderId="31" xfId="1" applyNumberFormat="1" applyBorder="1" applyAlignment="1">
      <alignment horizontal="center" vertical="center"/>
    </xf>
    <xf numFmtId="0" fontId="8" fillId="0" borderId="0" xfId="0" applyFont="1"/>
    <xf numFmtId="1" fontId="3" fillId="4" borderId="32" xfId="0" applyNumberFormat="1" applyFont="1" applyFill="1" applyBorder="1" applyAlignment="1">
      <alignment horizontal="centerContinuous" vertical="center"/>
    </xf>
    <xf numFmtId="49" fontId="3" fillId="4" borderId="19" xfId="1" applyFont="1" applyFill="1" applyBorder="1" applyAlignment="1">
      <alignment horizontal="center" vertical="center" wrapText="1"/>
    </xf>
    <xf numFmtId="2" fontId="3" fillId="4" borderId="19" xfId="1" applyNumberFormat="1" applyFont="1" applyFill="1" applyBorder="1" applyAlignment="1">
      <alignment horizontal="center" vertical="center" wrapText="1"/>
    </xf>
    <xf numFmtId="2" fontId="3" fillId="4" borderId="33" xfId="1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49" fontId="3" fillId="4" borderId="34" xfId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49" fontId="3" fillId="4" borderId="35" xfId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vertical="center"/>
    </xf>
    <xf numFmtId="43" fontId="3" fillId="4" borderId="36" xfId="0" applyNumberFormat="1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/>
    </xf>
    <xf numFmtId="0" fontId="1" fillId="0" borderId="0" xfId="0" applyFont="1"/>
    <xf numFmtId="0" fontId="0" fillId="5" borderId="13" xfId="0" applyFill="1" applyBorder="1" applyAlignment="1">
      <alignment horizontal="center" vertical="center"/>
    </xf>
    <xf numFmtId="49" fontId="1" fillId="5" borderId="37" xfId="1" applyFill="1" applyBorder="1" applyAlignment="1">
      <alignment horizontal="center" vertical="center"/>
    </xf>
    <xf numFmtId="43" fontId="0" fillId="5" borderId="38" xfId="0" applyNumberFormat="1" applyFill="1" applyBorder="1" applyAlignment="1">
      <alignment vertical="center"/>
    </xf>
    <xf numFmtId="37" fontId="0" fillId="5" borderId="39" xfId="0" applyNumberFormat="1" applyFill="1" applyBorder="1" applyAlignment="1">
      <alignment horizontal="center" vertical="center"/>
    </xf>
    <xf numFmtId="2" fontId="0" fillId="5" borderId="40" xfId="0" applyNumberFormat="1" applyFill="1" applyBorder="1" applyAlignment="1">
      <alignment horizontal="center" vertical="center"/>
    </xf>
    <xf numFmtId="43" fontId="0" fillId="5" borderId="13" xfId="0" applyNumberFormat="1" applyFill="1" applyBorder="1" applyAlignment="1">
      <alignment vertical="center"/>
    </xf>
    <xf numFmtId="0" fontId="0" fillId="0" borderId="24" xfId="0" applyBorder="1" applyAlignment="1">
      <alignment horizontal="center" vertical="center"/>
    </xf>
    <xf numFmtId="49" fontId="1" fillId="0" borderId="26" xfId="1" applyBorder="1" applyAlignment="1">
      <alignment horizontal="center" vertical="center"/>
    </xf>
    <xf numFmtId="0" fontId="1" fillId="0" borderId="19" xfId="0" applyFont="1" applyBorder="1" applyAlignment="1">
      <alignment horizontal="center"/>
    </xf>
    <xf numFmtId="2" fontId="1" fillId="0" borderId="21" xfId="1" applyNumberFormat="1" applyBorder="1" applyAlignment="1">
      <alignment horizontal="center" vertical="center"/>
    </xf>
    <xf numFmtId="2" fontId="1" fillId="0" borderId="19" xfId="1" applyNumberFormat="1" applyBorder="1" applyAlignment="1">
      <alignment horizontal="center" vertical="center"/>
    </xf>
    <xf numFmtId="2" fontId="1" fillId="0" borderId="0" xfId="1" applyNumberFormat="1" applyAlignment="1">
      <alignment vertical="top"/>
    </xf>
    <xf numFmtId="2" fontId="3" fillId="0" borderId="0" xfId="1" applyNumberFormat="1" applyFont="1" applyAlignment="1">
      <alignment horizontal="right" vertical="top"/>
    </xf>
  </cellXfs>
  <cellStyles count="2">
    <cellStyle name="Normal" xfId="0" builtinId="0"/>
    <cellStyle name="Normal_JMF LS022404 002" xfId="1" xr:uid="{B55EEF56-4D4C-41B8-B4B5-DAD51D9868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295274</xdr:colOff>
      <xdr:row>2</xdr:row>
      <xdr:rowOff>180978</xdr:rowOff>
    </xdr:from>
    <xdr:to>
      <xdr:col>14</xdr:col>
      <xdr:colOff>30162</xdr:colOff>
      <xdr:row>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DE9A3-0BF3-4CF0-9BAD-E50889A58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0374" y="828678"/>
          <a:ext cx="2689226" cy="2044697"/>
        </a:xfrm>
        <a:prstGeom prst="rect">
          <a:avLst/>
        </a:prstGeom>
      </xdr:spPr>
    </xdr:pic>
    <xdr:clientData/>
  </xdr:twoCellAnchor>
  <xdr:twoCellAnchor editAs="oneCell">
    <xdr:from>
      <xdr:col>0</xdr:col>
      <xdr:colOff>323950</xdr:colOff>
      <xdr:row>0</xdr:row>
      <xdr:rowOff>152351</xdr:rowOff>
    </xdr:from>
    <xdr:to>
      <xdr:col>1</xdr:col>
      <xdr:colOff>855661</xdr:colOff>
      <xdr:row>3</xdr:row>
      <xdr:rowOff>66675</xdr:rowOff>
    </xdr:to>
    <xdr:pic>
      <xdr:nvPicPr>
        <xdr:cNvPr id="3" name="Picture 2" descr="jmfGOLD">
          <a:extLst>
            <a:ext uri="{FF2B5EF4-FFF2-40B4-BE49-F238E27FC236}">
              <a16:creationId xmlns:a16="http://schemas.microsoft.com/office/drawing/2014/main" id="{7DE6F0BF-E6FD-4544-A93E-C7D77FE6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950" y="152351"/>
          <a:ext cx="1225449" cy="1273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bmichaelsen/Documents/Brian/Brian/JMF-Hailiang/HLAC%20Pricing/Line%20Set/Line%20Set%20Cost%20Model%20BFM%2003-02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hange"/>
      <sheetName val="current inv cost"/>
      <sheetName val="Plain End Cost Model"/>
      <sheetName val="Mini Split Cost Model"/>
      <sheetName val="Insulated Copper Tube Cost Mod"/>
      <sheetName val="EZ Pull Plain End Cost Model"/>
      <sheetName val="EZ Pull Mini Split Cost Model"/>
      <sheetName val="EZ Pull Insul Cop Tube Model"/>
      <sheetName val="EZ Pull Twin Insul Cost"/>
      <sheetName val="Mini Splits Twin Insul Cost Mod"/>
      <sheetName val="ICT"/>
      <sheetName val="Flare Nuts - Caps and Plugs"/>
      <sheetName val="Copper Tube Size &amp; Cost"/>
      <sheetName val="Insulation"/>
      <sheetName val="Boxes"/>
      <sheetName val="Labor"/>
      <sheetName val="Wire"/>
      <sheetName val="OHD"/>
      <sheetName val="Master"/>
      <sheetName val="INNER"/>
      <sheetName val="SAP Roundby"/>
      <sheetName val="SAP List"/>
      <sheetName val="PE List Price Sheet"/>
      <sheetName val="PE List Price Net Sheet"/>
      <sheetName val="PE FA List Price Intl Net Sheet"/>
      <sheetName val="PE FA List Price Net Web Sheet"/>
      <sheetName val="PE EZ-Rubber List Net Sheet"/>
      <sheetName val="PE FA EZ-RUBBER"/>
      <sheetName val="Mini Split Price Sheet"/>
      <sheetName val="Insulated Copper Tube Sheet"/>
      <sheetName val="EZ-RUBBER MiniSplit"/>
      <sheetName val="EZ-RUBBER ICT"/>
      <sheetName val="EZ Pull - PE List Net Sheet"/>
      <sheetName val="EZ Pull - InsulCuTube"/>
      <sheetName val="EZ PULL BK Mini Split Sht"/>
      <sheetName val="EZ Pull WT Mini Split Price Sht"/>
      <sheetName val="EZ Pull Insul Cop Price Sheet"/>
      <sheetName val="EZ Pull - PE List Price Sheet"/>
      <sheetName val="EZ Pull - PE FA List Price Net"/>
      <sheetName val="FULLY ASSEMBLED COSTS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A8">
            <v>4975902189800</v>
          </cell>
          <cell r="B8" t="str">
            <v xml:space="preserve">T-STAT 18GA 2 WIRE SOLID </v>
          </cell>
          <cell r="C8">
            <v>0.12</v>
          </cell>
          <cell r="D8">
            <v>0.15</v>
          </cell>
        </row>
        <row r="9">
          <cell r="A9">
            <v>4975903189800</v>
          </cell>
          <cell r="B9" t="str">
            <v xml:space="preserve">T-STAT 18GA 3 WIRE SOLID </v>
          </cell>
          <cell r="C9">
            <v>0.18</v>
          </cell>
          <cell r="D9">
            <v>0.22499999999999998</v>
          </cell>
        </row>
        <row r="10">
          <cell r="A10">
            <v>4975904189800</v>
          </cell>
          <cell r="B10" t="str">
            <v xml:space="preserve">T-STAT 18GA 4 WIRE SOLID </v>
          </cell>
          <cell r="C10">
            <v>0.26889999999999997</v>
          </cell>
          <cell r="D10">
            <v>0.33612499999999995</v>
          </cell>
        </row>
        <row r="11">
          <cell r="A11">
            <v>4975905189800</v>
          </cell>
          <cell r="B11" t="str">
            <v xml:space="preserve">T-STAT 18GA 5 WIRE SOLID </v>
          </cell>
          <cell r="C11">
            <v>0.3</v>
          </cell>
          <cell r="D11">
            <v>0.38499999999999995</v>
          </cell>
        </row>
        <row r="12">
          <cell r="A12">
            <v>4975906189800</v>
          </cell>
          <cell r="B12" t="str">
            <v xml:space="preserve">T-STAT 18GA 6 WIRE SOLID </v>
          </cell>
          <cell r="C12">
            <v>0.36</v>
          </cell>
          <cell r="D12">
            <v>0.44999999999999996</v>
          </cell>
        </row>
        <row r="13">
          <cell r="A13">
            <v>4975908189800</v>
          </cell>
          <cell r="B13" t="str">
            <v xml:space="preserve">T-STAT 18GA 8 WIRE SOLID </v>
          </cell>
          <cell r="C13">
            <v>0.48</v>
          </cell>
          <cell r="D13">
            <v>0.6</v>
          </cell>
        </row>
        <row r="14">
          <cell r="A14">
            <v>4975910189800</v>
          </cell>
          <cell r="B14" t="str">
            <v>T-STAT 18GA 10 WIRE SOLID</v>
          </cell>
          <cell r="C14">
            <v>0.6</v>
          </cell>
          <cell r="D14">
            <v>0.74999999999999989</v>
          </cell>
        </row>
        <row r="15">
          <cell r="A15"/>
          <cell r="B15"/>
          <cell r="C15"/>
          <cell r="D15"/>
        </row>
        <row r="16">
          <cell r="D16"/>
        </row>
        <row r="17">
          <cell r="D17"/>
        </row>
        <row r="18">
          <cell r="A18"/>
          <cell r="B18"/>
          <cell r="C18"/>
          <cell r="D18"/>
        </row>
        <row r="19">
          <cell r="A19" t="str">
            <v>Sheilded Instrumentation Wire</v>
          </cell>
          <cell r="D19"/>
        </row>
        <row r="20">
          <cell r="A20"/>
          <cell r="B20"/>
          <cell r="C20" t="str">
            <v>CURRENT</v>
          </cell>
          <cell r="D20" t="str">
            <v>CURRENT</v>
          </cell>
        </row>
        <row r="21">
          <cell r="A21" t="str">
            <v>JMF Number</v>
          </cell>
          <cell r="B21" t="str">
            <v>Trend Description</v>
          </cell>
          <cell r="C21" t="str">
            <v>Landed Cost</v>
          </cell>
          <cell r="D21" t="str">
            <v>NET ADDER</v>
          </cell>
        </row>
        <row r="22">
          <cell r="A22">
            <v>4977302169800</v>
          </cell>
          <cell r="B22" t="str">
            <v>16-2 INSTRUMENTATION CORD NYON/PVC SHIELDED</v>
          </cell>
          <cell r="C22">
            <v>0.18218999999999999</v>
          </cell>
          <cell r="D22">
            <v>0.22773749999999998</v>
          </cell>
        </row>
        <row r="23">
          <cell r="D23"/>
        </row>
        <row r="24">
          <cell r="D24"/>
        </row>
        <row r="25">
          <cell r="A25" t="str">
            <v>Thermostat Wire - ( Plenum )</v>
          </cell>
          <cell r="D25"/>
        </row>
        <row r="26">
          <cell r="A26"/>
          <cell r="B26"/>
          <cell r="C26" t="str">
            <v>CURRENT</v>
          </cell>
          <cell r="D26" t="str">
            <v>CURRENT</v>
          </cell>
        </row>
        <row r="27">
          <cell r="A27" t="str">
            <v>JMF Number</v>
          </cell>
          <cell r="B27" t="str">
            <v>Trend Description</v>
          </cell>
          <cell r="C27" t="str">
            <v>Landed Cost</v>
          </cell>
          <cell r="D27" t="str">
            <v>NET ADDER</v>
          </cell>
        </row>
        <row r="28">
          <cell r="A28">
            <v>4959004189800</v>
          </cell>
          <cell r="B28" t="str">
            <v>T-STAT PLENUM RATED 18GA 4 WIRE SOLID/SHELDED</v>
          </cell>
          <cell r="C28">
            <v>0.3</v>
          </cell>
          <cell r="D28">
            <v>0.37499999999999994</v>
          </cell>
        </row>
        <row r="29">
          <cell r="A29">
            <v>4959008189800</v>
          </cell>
          <cell r="B29" t="str">
            <v>T-STAT PLENUM RATED 18GA 8 WIRE SOLID/SHELDED</v>
          </cell>
          <cell r="C29">
            <v>0.48</v>
          </cell>
          <cell r="D29">
            <v>0.6</v>
          </cell>
        </row>
        <row r="30">
          <cell r="D30"/>
        </row>
        <row r="31">
          <cell r="D31"/>
        </row>
        <row r="32">
          <cell r="D32"/>
        </row>
        <row r="33">
          <cell r="D33"/>
        </row>
        <row r="34">
          <cell r="D34"/>
        </row>
        <row r="35">
          <cell r="D35"/>
        </row>
        <row r="36">
          <cell r="A36" t="str">
            <v>EZ In Mini Split</v>
          </cell>
          <cell r="B36"/>
          <cell r="C36"/>
          <cell r="D36"/>
        </row>
        <row r="37">
          <cell r="A37"/>
          <cell r="B37"/>
          <cell r="C37"/>
          <cell r="D37" t="str">
            <v>CURRENT</v>
          </cell>
        </row>
        <row r="38">
          <cell r="A38" t="str">
            <v>JMF Number</v>
          </cell>
          <cell r="B38" t="str">
            <v>Trend Description</v>
          </cell>
          <cell r="C38" t="str">
            <v>Landed Cost</v>
          </cell>
          <cell r="D38" t="str">
            <v>NET ADDER</v>
          </cell>
        </row>
        <row r="39">
          <cell r="A39">
            <v>4943303149800</v>
          </cell>
          <cell r="B39" t="str">
            <v>14-3 600 VOLT EZ IN MINI SPLIT WIRE</v>
          </cell>
          <cell r="C39">
            <v>0.73299999999999998</v>
          </cell>
          <cell r="D39">
            <v>0.9162499999999999</v>
          </cell>
        </row>
        <row r="40">
          <cell r="A40">
            <v>4943504149800</v>
          </cell>
          <cell r="B40" t="str">
            <v>14-4 600 VOLT STRANDED SHIELDED EZ IN WIRE</v>
          </cell>
          <cell r="C40">
            <v>1.0089999999999999</v>
          </cell>
          <cell r="D40">
            <v>1.2612499999999998</v>
          </cell>
        </row>
        <row r="41">
          <cell r="A41">
            <v>4943307149800</v>
          </cell>
          <cell r="B41" t="str">
            <v>14-7 600 VOLT EZ IN MINI SPLIT WIRE</v>
          </cell>
          <cell r="C41">
            <v>1.3</v>
          </cell>
          <cell r="D41">
            <v>1.625</v>
          </cell>
        </row>
        <row r="42">
          <cell r="D42"/>
        </row>
        <row r="43">
          <cell r="A43">
            <v>4943304169800</v>
          </cell>
          <cell r="B43" t="str">
            <v>16-4 600 VOLT EZ IN MINI SPLIT WIRE</v>
          </cell>
          <cell r="C43">
            <v>0.83</v>
          </cell>
          <cell r="D43">
            <v>1.0374999999999999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Q7" t="str">
            <v>143EZ</v>
          </cell>
          <cell r="R7" t="str">
            <v>14-3</v>
          </cell>
          <cell r="S7" t="str">
            <v>14-3 600 VOLT EZ IN MINI SPLIT WIRE</v>
          </cell>
          <cell r="T7"/>
          <cell r="U7">
            <v>0.92</v>
          </cell>
          <cell r="V7"/>
        </row>
        <row r="8">
          <cell r="Q8" t="str">
            <v>144EZ</v>
          </cell>
          <cell r="R8" t="str">
            <v>14-4</v>
          </cell>
          <cell r="S8" t="str">
            <v>14-4 STRANDED/SHEILDED 600 VOLT EZ IN MINI SPLIT WIRE</v>
          </cell>
          <cell r="T8"/>
          <cell r="U8">
            <v>1.26</v>
          </cell>
          <cell r="V8"/>
        </row>
        <row r="9">
          <cell r="Q9" t="str">
            <v>164EZ</v>
          </cell>
          <cell r="R9" t="str">
            <v>16-4</v>
          </cell>
          <cell r="S9" t="str">
            <v>16-4 600 VOLT EZ IN MINI SPLIT WIRE</v>
          </cell>
          <cell r="T9"/>
          <cell r="U9">
            <v>1.63</v>
          </cell>
          <cell r="V9"/>
        </row>
        <row r="10">
          <cell r="Q10" t="str">
            <v>162IW6</v>
          </cell>
          <cell r="R10" t="str">
            <v>16-2</v>
          </cell>
          <cell r="S10" t="str">
            <v>Instrumentation Wire 300 Volt</v>
          </cell>
          <cell r="T10"/>
          <cell r="U10">
            <v>1.04</v>
          </cell>
          <cell r="V10"/>
        </row>
        <row r="11">
          <cell r="Q11"/>
          <cell r="R11"/>
          <cell r="S11"/>
          <cell r="T11"/>
          <cell r="U11"/>
          <cell r="V11"/>
        </row>
        <row r="12">
          <cell r="Q12" t="str">
            <v>Wire Net Price Adder Date : 8/01/21</v>
          </cell>
          <cell r="R12"/>
          <cell r="S12"/>
          <cell r="T12"/>
          <cell r="U12"/>
          <cell r="V12"/>
        </row>
        <row r="13">
          <cell r="Q13" t="str">
            <v>Includes 5' extra wire, 2 1/2 ft per end</v>
          </cell>
          <cell r="R13"/>
          <cell r="S13"/>
          <cell r="T13"/>
          <cell r="U13"/>
          <cell r="V13"/>
        </row>
        <row r="14">
          <cell r="Q14" t="str">
            <v>Additional wire configuration(s) are available upon request</v>
          </cell>
          <cell r="R14"/>
          <cell r="S14"/>
          <cell r="T14"/>
          <cell r="U14"/>
          <cell r="V14"/>
        </row>
        <row r="15">
          <cell r="Q15" t="str">
            <v>Additional wire configuration(s) are available upon request</v>
          </cell>
          <cell r="R15"/>
          <cell r="S15"/>
          <cell r="T15"/>
          <cell r="U15"/>
          <cell r="V15"/>
        </row>
        <row r="16">
          <cell r="R16"/>
        </row>
        <row r="17">
          <cell r="R17"/>
          <cell r="S17"/>
          <cell r="T17"/>
          <cell r="U17"/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8BB60-D058-4337-924D-360E28FEBBB6}">
  <sheetPr>
    <pageSetUpPr fitToPage="1"/>
  </sheetPr>
  <dimension ref="A1:CO2051"/>
  <sheetViews>
    <sheetView tabSelected="1" topLeftCell="A18" workbookViewId="0">
      <selection activeCell="F4" sqref="F4"/>
    </sheetView>
  </sheetViews>
  <sheetFormatPr baseColWidth="10" defaultColWidth="9.1640625" defaultRowHeight="15" x14ac:dyDescent="0.2"/>
  <cols>
    <col min="2" max="2" width="17.5" customWidth="1"/>
    <col min="3" max="3" width="11.33203125" style="2" customWidth="1"/>
    <col min="4" max="4" width="5.6640625" bestFit="1" customWidth="1"/>
    <col min="5" max="5" width="11.33203125" customWidth="1"/>
    <col min="6" max="6" width="11.33203125" style="2" customWidth="1"/>
    <col min="7" max="7" width="8.33203125" customWidth="1"/>
    <col min="8" max="8" width="11.33203125" customWidth="1"/>
    <col min="9" max="9" width="11.33203125" style="2" customWidth="1"/>
    <col min="10" max="10" width="4.83203125" bestFit="1" customWidth="1"/>
    <col min="11" max="11" width="11.33203125" customWidth="1"/>
    <col min="12" max="12" width="11.33203125" style="2" customWidth="1"/>
    <col min="13" max="13" width="4.83203125" bestFit="1" customWidth="1"/>
    <col min="14" max="14" width="11.33203125" customWidth="1"/>
    <col min="15" max="15" width="5" customWidth="1"/>
    <col min="16" max="16" width="9.6640625" hidden="1" customWidth="1"/>
    <col min="17" max="19" width="10.33203125" hidden="1" customWidth="1"/>
    <col min="20" max="20" width="4.6640625" hidden="1" customWidth="1"/>
    <col min="21" max="21" width="4.6640625" customWidth="1"/>
    <col min="22" max="25" width="16.83203125" style="3" bestFit="1" customWidth="1"/>
    <col min="26" max="93" width="16.33203125" bestFit="1" customWidth="1"/>
  </cols>
  <sheetData>
    <row r="1" spans="1:25" ht="35" x14ac:dyDescent="0.35">
      <c r="C1" s="1" t="s">
        <v>0</v>
      </c>
    </row>
    <row r="2" spans="1:25" ht="16" thickBot="1" x14ac:dyDescent="0.25">
      <c r="C2"/>
      <c r="F2"/>
      <c r="I2"/>
      <c r="L2"/>
      <c r="V2"/>
      <c r="W2"/>
      <c r="X2"/>
      <c r="Y2"/>
    </row>
    <row r="3" spans="1:25" ht="56" x14ac:dyDescent="0.2">
      <c r="F3" s="4" t="s">
        <v>1</v>
      </c>
      <c r="G3" s="5" t="s">
        <v>2</v>
      </c>
      <c r="H3" s="4" t="s">
        <v>3</v>
      </c>
      <c r="V3"/>
      <c r="W3"/>
      <c r="X3"/>
    </row>
    <row r="4" spans="1:25" ht="17" thickBot="1" x14ac:dyDescent="0.25">
      <c r="F4" s="6">
        <v>0</v>
      </c>
      <c r="G4" s="7"/>
      <c r="H4" s="7">
        <v>0</v>
      </c>
      <c r="K4" s="8"/>
      <c r="L4"/>
      <c r="V4"/>
      <c r="W4"/>
      <c r="X4"/>
    </row>
    <row r="5" spans="1:25" x14ac:dyDescent="0.2">
      <c r="I5"/>
      <c r="K5" s="8"/>
      <c r="L5"/>
      <c r="V5"/>
      <c r="W5"/>
      <c r="X5"/>
    </row>
    <row r="6" spans="1:25" ht="25" x14ac:dyDescent="0.2">
      <c r="A6" s="9" t="s">
        <v>4</v>
      </c>
      <c r="I6"/>
      <c r="L6"/>
      <c r="V6"/>
      <c r="W6"/>
      <c r="X6"/>
    </row>
    <row r="7" spans="1:25" ht="17" thickBot="1" x14ac:dyDescent="0.25">
      <c r="A7" s="10" t="s">
        <v>5</v>
      </c>
    </row>
    <row r="8" spans="1:25" ht="16" x14ac:dyDescent="0.2">
      <c r="A8" s="10" t="s">
        <v>6</v>
      </c>
      <c r="C8"/>
      <c r="E8" s="5" t="s">
        <v>7</v>
      </c>
      <c r="F8" s="11" t="s">
        <v>8</v>
      </c>
      <c r="G8" s="12"/>
      <c r="H8" s="13"/>
      <c r="I8" s="14" t="s">
        <v>9</v>
      </c>
      <c r="J8" s="15"/>
      <c r="V8"/>
      <c r="W8"/>
      <c r="X8"/>
    </row>
    <row r="9" spans="1:25" ht="24" x14ac:dyDescent="0.2">
      <c r="A9" s="16" t="s">
        <v>10</v>
      </c>
      <c r="C9"/>
      <c r="E9" s="17" t="s">
        <v>11</v>
      </c>
      <c r="F9" s="18" t="s">
        <v>12</v>
      </c>
      <c r="G9" s="19" t="s">
        <v>13</v>
      </c>
      <c r="H9" s="20"/>
      <c r="I9" s="21">
        <f>TRUNC(ROUND(VLOOKUP(K9,Wire,4,FALSE),2),2)</f>
        <v>0.92</v>
      </c>
      <c r="J9" s="22"/>
      <c r="K9" s="23">
        <v>4943303149800</v>
      </c>
      <c r="V9"/>
      <c r="W9"/>
      <c r="X9"/>
    </row>
    <row r="10" spans="1:25" ht="36" x14ac:dyDescent="0.2">
      <c r="A10" s="16" t="s">
        <v>14</v>
      </c>
      <c r="E10" s="17" t="s">
        <v>15</v>
      </c>
      <c r="F10" s="18" t="s">
        <v>16</v>
      </c>
      <c r="G10" s="24" t="s">
        <v>17</v>
      </c>
      <c r="H10" s="20"/>
      <c r="I10" s="21">
        <f>TRUNC(ROUND(VLOOKUP(K10,Wire,4,FALSE),2),2)</f>
        <v>1.26</v>
      </c>
      <c r="J10" s="22"/>
      <c r="K10" s="25">
        <v>4943504149800</v>
      </c>
      <c r="V10"/>
      <c r="W10"/>
      <c r="X10"/>
    </row>
    <row r="11" spans="1:25" ht="24" x14ac:dyDescent="0.2">
      <c r="A11" s="107"/>
      <c r="B11" s="107"/>
      <c r="C11" s="108"/>
      <c r="E11" s="17" t="s">
        <v>18</v>
      </c>
      <c r="F11" s="18" t="s">
        <v>19</v>
      </c>
      <c r="G11" s="19" t="s">
        <v>20</v>
      </c>
      <c r="H11" s="20"/>
      <c r="I11" s="21">
        <f>TRUNC(ROUND(VLOOKUP(K11,Wire,4,FALSE),2),2)</f>
        <v>1.63</v>
      </c>
      <c r="J11" s="22"/>
      <c r="K11" s="23">
        <v>4943307149800</v>
      </c>
      <c r="V11"/>
      <c r="W11"/>
      <c r="X11"/>
    </row>
    <row r="12" spans="1:25" s="8" customFormat="1" x14ac:dyDescent="0.2">
      <c r="C12" s="26"/>
      <c r="E12" s="17" t="s">
        <v>21</v>
      </c>
      <c r="F12" s="18" t="s">
        <v>22</v>
      </c>
      <c r="G12" s="19" t="s">
        <v>23</v>
      </c>
      <c r="H12" s="20"/>
      <c r="I12" s="21">
        <f>TRUNC(ROUND(VLOOKUP(K12,Wire,4,FALSE),2),2)</f>
        <v>1.04</v>
      </c>
      <c r="J12" s="22"/>
      <c r="K12" s="23">
        <v>4943304169800</v>
      </c>
      <c r="M12"/>
      <c r="O12"/>
      <c r="V12"/>
      <c r="W12"/>
      <c r="X12"/>
      <c r="Y12" s="27"/>
    </row>
    <row r="13" spans="1:25" s="8" customFormat="1" x14ac:dyDescent="0.2">
      <c r="C13" s="26"/>
      <c r="E13" s="28"/>
      <c r="F13" s="29"/>
      <c r="G13" s="30"/>
      <c r="H13" s="31"/>
      <c r="I13" s="32"/>
      <c r="J13" s="33"/>
      <c r="K13" s="23">
        <v>4977302169800</v>
      </c>
      <c r="M13"/>
      <c r="O13"/>
      <c r="V13"/>
      <c r="W13"/>
      <c r="X13"/>
      <c r="Y13" s="27"/>
    </row>
    <row r="14" spans="1:25" s="8" customFormat="1" x14ac:dyDescent="0.2">
      <c r="C14" s="26"/>
      <c r="M14"/>
      <c r="O14"/>
      <c r="Y14" s="27"/>
    </row>
    <row r="15" spans="1:25" s="8" customFormat="1" ht="16" x14ac:dyDescent="0.2">
      <c r="C15" s="34"/>
      <c r="D15" s="10"/>
      <c r="E15" s="35" t="s">
        <v>24</v>
      </c>
      <c r="F15"/>
      <c r="G15"/>
      <c r="H15"/>
      <c r="I15"/>
      <c r="J15"/>
      <c r="M15"/>
      <c r="O15"/>
      <c r="Y15" s="27"/>
    </row>
    <row r="16" spans="1:25" s="8" customFormat="1" ht="16" x14ac:dyDescent="0.2">
      <c r="C16" s="34"/>
      <c r="D16" s="10"/>
      <c r="E16" s="34" t="s">
        <v>25</v>
      </c>
      <c r="F16" s="36"/>
      <c r="G16" s="36"/>
      <c r="H16" s="37"/>
      <c r="I16" s="36"/>
      <c r="J16" s="36"/>
      <c r="M16"/>
      <c r="O16"/>
      <c r="Y16" s="27"/>
    </row>
    <row r="17" spans="1:25" x14ac:dyDescent="0.2">
      <c r="C17" s="34"/>
      <c r="D17" s="38"/>
      <c r="E17" s="39" t="s">
        <v>26</v>
      </c>
      <c r="F17" s="40"/>
      <c r="G17" s="40"/>
      <c r="H17" s="41"/>
      <c r="I17" s="40"/>
      <c r="L17"/>
      <c r="V17"/>
      <c r="W17"/>
      <c r="X17"/>
    </row>
    <row r="18" spans="1:25" x14ac:dyDescent="0.2">
      <c r="C18" s="34"/>
      <c r="D18" s="38"/>
      <c r="E18" s="42"/>
      <c r="F18" s="34"/>
      <c r="L18"/>
      <c r="V18"/>
      <c r="W18"/>
      <c r="X18"/>
    </row>
    <row r="19" spans="1:25" ht="16" thickBot="1" x14ac:dyDescent="0.25">
      <c r="A19" s="43" t="s">
        <v>27</v>
      </c>
      <c r="C19" s="34"/>
      <c r="D19" s="38"/>
      <c r="E19" s="42"/>
      <c r="F19" s="34"/>
      <c r="I19"/>
      <c r="L19"/>
      <c r="P19" s="36"/>
      <c r="Q19" s="36"/>
      <c r="R19" s="36"/>
      <c r="T19" s="36"/>
      <c r="U19" s="36"/>
    </row>
    <row r="20" spans="1:25" ht="26" thickBot="1" x14ac:dyDescent="0.3">
      <c r="A20" s="44" t="s">
        <v>28</v>
      </c>
      <c r="B20" s="45" t="s">
        <v>29</v>
      </c>
      <c r="C20" s="46" t="s">
        <v>30</v>
      </c>
      <c r="I20"/>
      <c r="L20"/>
      <c r="P20" s="47">
        <v>84</v>
      </c>
      <c r="Q20" s="48"/>
      <c r="R20" s="48"/>
      <c r="S20" s="48"/>
      <c r="T20" s="48"/>
      <c r="U20" s="48"/>
      <c r="V20" s="49" t="s">
        <v>31</v>
      </c>
      <c r="W20" s="49" t="s">
        <v>31</v>
      </c>
      <c r="X20" s="49" t="s">
        <v>31</v>
      </c>
      <c r="Y20" s="49" t="s">
        <v>31</v>
      </c>
    </row>
    <row r="21" spans="1:25" ht="19.25" customHeight="1" x14ac:dyDescent="0.2">
      <c r="A21" s="50" t="s">
        <v>32</v>
      </c>
      <c r="B21" s="51" t="s">
        <v>33</v>
      </c>
      <c r="C21" s="52">
        <v>25</v>
      </c>
      <c r="D21" s="53"/>
      <c r="E21" s="54"/>
      <c r="F21" s="52">
        <v>30</v>
      </c>
      <c r="G21" s="53"/>
      <c r="H21" s="54"/>
      <c r="I21" s="53">
        <v>35</v>
      </c>
      <c r="J21" s="53"/>
      <c r="K21" s="54"/>
      <c r="L21" s="52">
        <v>50</v>
      </c>
      <c r="M21" s="53"/>
      <c r="N21" s="54"/>
      <c r="P21" s="55">
        <v>25</v>
      </c>
      <c r="Q21" s="55">
        <v>30</v>
      </c>
      <c r="R21" s="55">
        <v>35</v>
      </c>
      <c r="S21" s="55">
        <v>50</v>
      </c>
      <c r="T21" s="56"/>
      <c r="U21" s="56"/>
      <c r="V21" s="57">
        <v>25</v>
      </c>
      <c r="W21" s="57">
        <v>30</v>
      </c>
      <c r="X21" s="57">
        <v>35</v>
      </c>
      <c r="Y21" s="57">
        <v>50</v>
      </c>
    </row>
    <row r="22" spans="1:25" ht="16" thickBot="1" x14ac:dyDescent="0.25">
      <c r="A22" s="50" t="s">
        <v>34</v>
      </c>
      <c r="B22" s="51" t="s">
        <v>35</v>
      </c>
      <c r="C22" s="58" t="s">
        <v>36</v>
      </c>
      <c r="D22" s="59" t="s">
        <v>37</v>
      </c>
      <c r="E22" s="60" t="s">
        <v>38</v>
      </c>
      <c r="F22" s="58" t="s">
        <v>36</v>
      </c>
      <c r="G22" s="59" t="s">
        <v>37</v>
      </c>
      <c r="H22" s="60" t="s">
        <v>38</v>
      </c>
      <c r="I22" s="58" t="s">
        <v>36</v>
      </c>
      <c r="J22" s="59" t="s">
        <v>37</v>
      </c>
      <c r="K22" s="60" t="s">
        <v>38</v>
      </c>
      <c r="L22" s="58" t="s">
        <v>36</v>
      </c>
      <c r="M22" s="59" t="s">
        <v>37</v>
      </c>
      <c r="N22" s="60" t="s">
        <v>38</v>
      </c>
      <c r="P22" s="61" t="s">
        <v>39</v>
      </c>
      <c r="Q22" s="61" t="s">
        <v>39</v>
      </c>
      <c r="R22" s="61" t="s">
        <v>39</v>
      </c>
      <c r="S22" s="61" t="s">
        <v>39</v>
      </c>
      <c r="T22" s="62"/>
      <c r="U22" s="62"/>
    </row>
    <row r="23" spans="1:25" ht="19.25" customHeight="1" thickBot="1" x14ac:dyDescent="0.25">
      <c r="A23" s="63">
        <v>406</v>
      </c>
      <c r="B23" s="64" t="s">
        <v>40</v>
      </c>
      <c r="C23" s="65">
        <v>308</v>
      </c>
      <c r="D23" s="66">
        <v>12</v>
      </c>
      <c r="E23" s="67">
        <f>TRUNC(IF($G$4=0,C23*$F$4,(C23*$F$4)+P23),2)</f>
        <v>0</v>
      </c>
      <c r="F23" s="68">
        <v>356.44</v>
      </c>
      <c r="G23" s="66">
        <v>12</v>
      </c>
      <c r="H23" s="67">
        <f>TRUNC(IF($G$4=0,F23*$F$4,(F23*$F$4)+Q23),2)</f>
        <v>0</v>
      </c>
      <c r="I23" s="68">
        <v>387.68</v>
      </c>
      <c r="J23" s="66">
        <v>12</v>
      </c>
      <c r="K23" s="67">
        <f>TRUNC(IF($G$4=0,I23*$F$4,(I23*$F$4)+R23),2)</f>
        <v>0</v>
      </c>
      <c r="L23" s="68">
        <v>537.42999999999995</v>
      </c>
      <c r="M23" s="66">
        <v>8</v>
      </c>
      <c r="N23" s="67">
        <f>TRUNC(IF($G$4=0,L23*$F$4,(L23*$F$4)+S23),2)</f>
        <v>0</v>
      </c>
      <c r="P23" s="106">
        <f t="shared" ref="P23:S25" si="0">TRUNC(IF(ISERROR(VLOOKUP($G$4,JDuctWire,5,FALSE)*P$21),"0",(VLOOKUP($G$4,JDuctWire,5,FALSE)*P$21))+IF(ISERROR(VLOOKUP($H$4,JDuctWire,5,FALSE)*P$21),"0",(VLOOKUP($H$4,JDuctWire,5,FALSE)*P$21)),2)</f>
        <v>0</v>
      </c>
      <c r="Q23" s="106">
        <f t="shared" si="0"/>
        <v>0</v>
      </c>
      <c r="R23" s="106">
        <f t="shared" si="0"/>
        <v>0</v>
      </c>
      <c r="S23" s="106">
        <f t="shared" si="0"/>
        <v>0</v>
      </c>
      <c r="T23" s="69"/>
      <c r="U23" s="62"/>
      <c r="V23" s="57" t="s">
        <v>47</v>
      </c>
      <c r="W23" s="57" t="s">
        <v>48</v>
      </c>
      <c r="X23" s="57" t="s">
        <v>49</v>
      </c>
      <c r="Y23" s="57" t="s">
        <v>50</v>
      </c>
    </row>
    <row r="24" spans="1:25" ht="19.25" customHeight="1" thickBot="1" x14ac:dyDescent="0.25">
      <c r="A24" s="70">
        <v>408</v>
      </c>
      <c r="B24" s="71" t="s">
        <v>41</v>
      </c>
      <c r="C24" s="65">
        <v>321.77999999999997</v>
      </c>
      <c r="D24" s="66">
        <v>12</v>
      </c>
      <c r="E24" s="72">
        <f>TRUNC(IF($G$4=0,C24*$F$4,(C24*$F$4)+P24),2)</f>
        <v>0</v>
      </c>
      <c r="F24" s="68">
        <v>371.81</v>
      </c>
      <c r="G24" s="66">
        <v>12</v>
      </c>
      <c r="H24" s="72">
        <f>TRUNC(IF($G$4=0,F24*$F$4,(F24*$F$4)+Q24),2)</f>
        <v>0</v>
      </c>
      <c r="I24" s="68">
        <v>404.02</v>
      </c>
      <c r="J24" s="66">
        <v>8</v>
      </c>
      <c r="K24" s="67">
        <f>TRUNC(IF($G$4=0,I24*$F$4,(I24*$F$4)+R24),2)</f>
        <v>0</v>
      </c>
      <c r="L24" s="68">
        <v>558.79999999999995</v>
      </c>
      <c r="M24" s="66">
        <v>8</v>
      </c>
      <c r="N24" s="67">
        <f>TRUNC(IF($G$4=0,L24*$F$4,(L24*$F$4)+S24),2)</f>
        <v>0</v>
      </c>
      <c r="P24" s="106">
        <f t="shared" si="0"/>
        <v>0</v>
      </c>
      <c r="Q24" s="106">
        <f t="shared" si="0"/>
        <v>0</v>
      </c>
      <c r="R24" s="106">
        <f t="shared" si="0"/>
        <v>0</v>
      </c>
      <c r="S24" s="106">
        <f t="shared" si="0"/>
        <v>0</v>
      </c>
      <c r="T24" s="69"/>
      <c r="U24" s="62"/>
      <c r="V24" s="57" t="s">
        <v>51</v>
      </c>
      <c r="W24" s="57" t="s">
        <v>52</v>
      </c>
      <c r="X24" s="57" t="s">
        <v>53</v>
      </c>
      <c r="Y24" s="57" t="s">
        <v>54</v>
      </c>
    </row>
    <row r="25" spans="1:25" ht="19.25" customHeight="1" thickBot="1" x14ac:dyDescent="0.25">
      <c r="A25" s="70">
        <v>410</v>
      </c>
      <c r="B25" s="71" t="s">
        <v>42</v>
      </c>
      <c r="C25" s="73" t="s">
        <v>43</v>
      </c>
      <c r="D25" s="74" t="s">
        <v>43</v>
      </c>
      <c r="E25" s="75" t="s">
        <v>43</v>
      </c>
      <c r="F25" s="76" t="s">
        <v>43</v>
      </c>
      <c r="G25" s="77" t="s">
        <v>43</v>
      </c>
      <c r="H25" s="78" t="s">
        <v>43</v>
      </c>
      <c r="I25" s="73" t="s">
        <v>43</v>
      </c>
      <c r="J25" s="74" t="s">
        <v>43</v>
      </c>
      <c r="K25" s="75" t="s">
        <v>43</v>
      </c>
      <c r="L25" s="68">
        <v>644.33000000000004</v>
      </c>
      <c r="M25" s="66">
        <v>6</v>
      </c>
      <c r="N25" s="67">
        <f>TRUNC(IF($G$4=0,L25*$F$4,(L25*$F$4)+S25),2)</f>
        <v>0</v>
      </c>
      <c r="P25" s="106">
        <f t="shared" si="0"/>
        <v>0</v>
      </c>
      <c r="Q25" s="106">
        <f t="shared" si="0"/>
        <v>0</v>
      </c>
      <c r="R25" s="106">
        <f t="shared" si="0"/>
        <v>0</v>
      </c>
      <c r="S25" s="106">
        <f t="shared" si="0"/>
        <v>0</v>
      </c>
      <c r="T25" s="69"/>
      <c r="U25" s="62"/>
      <c r="V25" s="57"/>
      <c r="W25" s="57"/>
      <c r="X25" s="57"/>
      <c r="Y25" s="57" t="s">
        <v>55</v>
      </c>
    </row>
    <row r="26" spans="1:25" ht="19.25" customHeight="1" thickBot="1" x14ac:dyDescent="0.25">
      <c r="U26" s="62"/>
    </row>
    <row r="27" spans="1:25" ht="26" thickBot="1" x14ac:dyDescent="0.3">
      <c r="A27" s="44" t="s">
        <v>28</v>
      </c>
      <c r="B27" s="45" t="s">
        <v>29</v>
      </c>
      <c r="C27" s="46" t="s">
        <v>30</v>
      </c>
      <c r="I27" s="41"/>
      <c r="J27" s="79"/>
      <c r="K27" s="79"/>
      <c r="L27" s="41"/>
      <c r="M27" s="79">
        <v>0</v>
      </c>
      <c r="N27" s="79"/>
      <c r="P27" s="79"/>
      <c r="Q27" s="79"/>
      <c r="R27" s="79"/>
      <c r="S27" s="79"/>
      <c r="T27" s="79"/>
      <c r="U27" s="62"/>
    </row>
    <row r="28" spans="1:25" ht="19.25" customHeight="1" x14ac:dyDescent="0.2">
      <c r="A28" s="50" t="s">
        <v>32</v>
      </c>
      <c r="B28" s="51" t="s">
        <v>33</v>
      </c>
      <c r="C28" s="52">
        <v>25</v>
      </c>
      <c r="D28" s="53"/>
      <c r="E28" s="54"/>
      <c r="F28" s="52">
        <v>30</v>
      </c>
      <c r="G28" s="53"/>
      <c r="H28" s="54"/>
      <c r="I28" s="53">
        <v>35</v>
      </c>
      <c r="J28" s="53"/>
      <c r="K28" s="80"/>
      <c r="L28" s="52">
        <v>50</v>
      </c>
      <c r="M28" s="53"/>
      <c r="N28" s="54"/>
      <c r="P28" s="55">
        <v>25</v>
      </c>
      <c r="Q28" s="55">
        <v>30</v>
      </c>
      <c r="R28" s="55">
        <v>35</v>
      </c>
      <c r="S28" s="55">
        <v>50</v>
      </c>
      <c r="T28" s="56"/>
      <c r="U28" s="62"/>
      <c r="V28" s="57">
        <v>25</v>
      </c>
      <c r="W28" s="57">
        <v>30</v>
      </c>
      <c r="X28" s="57">
        <v>35</v>
      </c>
      <c r="Y28" s="57">
        <v>50</v>
      </c>
    </row>
    <row r="29" spans="1:25" ht="16" thickBot="1" x14ac:dyDescent="0.25">
      <c r="A29" s="50" t="s">
        <v>34</v>
      </c>
      <c r="B29" s="51" t="s">
        <v>35</v>
      </c>
      <c r="C29" s="81" t="s">
        <v>36</v>
      </c>
      <c r="D29" s="82" t="s">
        <v>37</v>
      </c>
      <c r="E29" s="83" t="s">
        <v>38</v>
      </c>
      <c r="F29" s="81" t="s">
        <v>36</v>
      </c>
      <c r="G29" s="82" t="s">
        <v>37</v>
      </c>
      <c r="H29" s="83" t="s">
        <v>38</v>
      </c>
      <c r="I29" s="81" t="s">
        <v>36</v>
      </c>
      <c r="J29" s="82" t="s">
        <v>37</v>
      </c>
      <c r="K29" s="83" t="s">
        <v>38</v>
      </c>
      <c r="L29" s="81" t="s">
        <v>36</v>
      </c>
      <c r="M29" s="82" t="s">
        <v>37</v>
      </c>
      <c r="N29" s="83" t="s">
        <v>38</v>
      </c>
      <c r="P29" s="61" t="s">
        <v>39</v>
      </c>
      <c r="Q29" s="61" t="s">
        <v>39</v>
      </c>
      <c r="R29" s="61" t="s">
        <v>39</v>
      </c>
      <c r="S29" s="61" t="s">
        <v>39</v>
      </c>
      <c r="T29" s="62"/>
      <c r="U29" s="62"/>
    </row>
    <row r="30" spans="1:25" ht="19.25" customHeight="1" thickBot="1" x14ac:dyDescent="0.25">
      <c r="A30" s="70">
        <v>610</v>
      </c>
      <c r="B30" s="71" t="s">
        <v>44</v>
      </c>
      <c r="C30" s="65">
        <v>369.91</v>
      </c>
      <c r="D30" s="66">
        <v>12</v>
      </c>
      <c r="E30" s="72">
        <f>TRUNC(IF($G$4=0,C30*$F$4,(C30*$F$4)+P30),2)</f>
        <v>0</v>
      </c>
      <c r="F30" s="68">
        <v>421.06</v>
      </c>
      <c r="G30" s="66">
        <v>8</v>
      </c>
      <c r="H30" s="72">
        <f>TRUNC(IF($G$4=0,F30*$F$4,(F30*$F$4)+Q30),2)</f>
        <v>0</v>
      </c>
      <c r="I30" s="68">
        <v>494.17</v>
      </c>
      <c r="J30" s="66">
        <v>8</v>
      </c>
      <c r="K30" s="67">
        <f>TRUNC(IF($G$4=0,I30*$F$4,(I30*$F$4)+R30),2)</f>
        <v>0</v>
      </c>
      <c r="L30" s="68">
        <v>675.26</v>
      </c>
      <c r="M30" s="66">
        <v>6</v>
      </c>
      <c r="N30" s="67">
        <f>TRUNC(IF($G$4=0,L30*$F$4,(L30*$F$4)+S30),2)</f>
        <v>0</v>
      </c>
      <c r="P30" s="105">
        <f t="shared" ref="P30:S30" si="1">TRUNC(IF(ISERROR(VLOOKUP($G$4,JDuctWire,5,FALSE)*P$21),"0",(VLOOKUP($G$4,JDuctWire,5,FALSE)*P$21))+IF(ISERROR(VLOOKUP($H$4,JDuctWire,5,FALSE)*P$21),"0",(VLOOKUP($H$4,JDuctWire,5,FALSE)*P$21)),2)</f>
        <v>0</v>
      </c>
      <c r="Q30" s="105">
        <f t="shared" si="1"/>
        <v>0</v>
      </c>
      <c r="R30" s="105">
        <f t="shared" si="1"/>
        <v>0</v>
      </c>
      <c r="S30" s="105">
        <f t="shared" si="1"/>
        <v>0</v>
      </c>
      <c r="T30" s="69"/>
      <c r="U30" s="62"/>
      <c r="V30" s="57" t="s">
        <v>56</v>
      </c>
      <c r="W30" s="57" t="s">
        <v>57</v>
      </c>
      <c r="X30" s="57" t="s">
        <v>58</v>
      </c>
      <c r="Y30" s="57" t="s">
        <v>59</v>
      </c>
    </row>
    <row r="31" spans="1:25" ht="19.25" customHeight="1" thickBot="1" x14ac:dyDescent="0.25">
      <c r="A31" s="84"/>
      <c r="B31" s="84"/>
      <c r="D31" s="85"/>
      <c r="E31" s="84"/>
      <c r="G31" s="85"/>
      <c r="H31" s="84"/>
      <c r="J31" s="85"/>
      <c r="K31" s="84"/>
      <c r="M31" s="85"/>
      <c r="N31" s="84"/>
      <c r="P31" s="84"/>
      <c r="Q31" s="84"/>
      <c r="R31" s="84"/>
      <c r="S31" s="84"/>
      <c r="T31" s="84"/>
      <c r="U31" s="62"/>
      <c r="V31" s="86"/>
      <c r="W31" s="86"/>
      <c r="X31" s="86"/>
      <c r="Y31" s="86"/>
    </row>
    <row r="32" spans="1:25" ht="26" thickBot="1" x14ac:dyDescent="0.3">
      <c r="A32" s="87" t="s">
        <v>28</v>
      </c>
      <c r="B32" s="88" t="s">
        <v>29</v>
      </c>
      <c r="C32" s="46" t="s">
        <v>45</v>
      </c>
      <c r="P32" s="47">
        <v>84</v>
      </c>
      <c r="U32" s="62"/>
    </row>
    <row r="33" spans="1:93" ht="19.25" customHeight="1" x14ac:dyDescent="0.2">
      <c r="A33" s="50" t="s">
        <v>32</v>
      </c>
      <c r="B33" s="89" t="s">
        <v>33</v>
      </c>
      <c r="C33" s="52">
        <v>25</v>
      </c>
      <c r="D33" s="53"/>
      <c r="E33" s="54"/>
      <c r="F33" s="52">
        <v>30</v>
      </c>
      <c r="G33" s="53"/>
      <c r="H33" s="54"/>
      <c r="I33" s="53">
        <v>35</v>
      </c>
      <c r="J33" s="53"/>
      <c r="K33" s="80"/>
      <c r="L33" s="52">
        <v>50</v>
      </c>
      <c r="M33" s="53"/>
      <c r="N33" s="54"/>
      <c r="P33" s="55">
        <v>25</v>
      </c>
      <c r="Q33" s="55">
        <v>30</v>
      </c>
      <c r="R33" s="55">
        <v>35</v>
      </c>
      <c r="S33" s="55">
        <v>50</v>
      </c>
      <c r="T33" s="56"/>
      <c r="U33" s="62"/>
      <c r="V33" s="57">
        <v>25</v>
      </c>
      <c r="W33" s="57">
        <v>30</v>
      </c>
      <c r="X33" s="57">
        <v>35</v>
      </c>
      <c r="Y33" s="57">
        <v>50</v>
      </c>
    </row>
    <row r="34" spans="1:93" ht="19.25" customHeight="1" thickBot="1" x14ac:dyDescent="0.25">
      <c r="A34" s="90" t="s">
        <v>34</v>
      </c>
      <c r="B34" s="91" t="s">
        <v>35</v>
      </c>
      <c r="C34" s="92" t="s">
        <v>46</v>
      </c>
      <c r="D34" s="93" t="s">
        <v>37</v>
      </c>
      <c r="E34" s="94" t="s">
        <v>38</v>
      </c>
      <c r="F34" s="92" t="s">
        <v>46</v>
      </c>
      <c r="G34" s="93" t="s">
        <v>37</v>
      </c>
      <c r="H34" s="94" t="s">
        <v>38</v>
      </c>
      <c r="I34" s="92" t="s">
        <v>46</v>
      </c>
      <c r="J34" s="93" t="s">
        <v>37</v>
      </c>
      <c r="K34" s="94" t="s">
        <v>38</v>
      </c>
      <c r="L34" s="92" t="s">
        <v>46</v>
      </c>
      <c r="M34" s="93" t="s">
        <v>37</v>
      </c>
      <c r="N34" s="94" t="s">
        <v>38</v>
      </c>
      <c r="P34" s="61" t="s">
        <v>39</v>
      </c>
      <c r="Q34" s="61" t="s">
        <v>39</v>
      </c>
      <c r="R34" s="61" t="s">
        <v>39</v>
      </c>
      <c r="S34" s="61" t="s">
        <v>39</v>
      </c>
      <c r="T34" s="62"/>
      <c r="U34" s="62"/>
      <c r="AE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</row>
    <row r="35" spans="1:93" ht="19.25" customHeight="1" thickBot="1" x14ac:dyDescent="0.25">
      <c r="A35" s="96">
        <v>406</v>
      </c>
      <c r="B35" s="97" t="s">
        <v>40</v>
      </c>
      <c r="C35" s="98">
        <v>276.51</v>
      </c>
      <c r="D35" s="99">
        <v>12</v>
      </c>
      <c r="E35" s="100">
        <f>TRUNC(IF($G$4=0,C35*$F$4,(C35*$F$4)+P35),2)</f>
        <v>0</v>
      </c>
      <c r="F35" s="101">
        <v>324.95999999999998</v>
      </c>
      <c r="G35" s="99">
        <v>12</v>
      </c>
      <c r="H35" s="100">
        <f>TRUNC(IF($G$4=0,F35*$F$4,(F35*$F$4)+Q35),2)</f>
        <v>0</v>
      </c>
      <c r="I35" s="101">
        <v>356.2</v>
      </c>
      <c r="J35" s="99">
        <v>12</v>
      </c>
      <c r="K35" s="67">
        <f>TRUNC(IF($G$4=0,I35*$F$4,(I35*$F$4)+R35),2)</f>
        <v>0</v>
      </c>
      <c r="L35" s="101">
        <v>505.95</v>
      </c>
      <c r="M35" s="99">
        <v>8</v>
      </c>
      <c r="N35" s="67">
        <f>TRUNC(IF($G$4=0,L35*$F$4,(L35*$F$4)+S35),2)</f>
        <v>0</v>
      </c>
      <c r="P35" s="105">
        <f t="shared" ref="P35:S37" si="2">TRUNC(IF(ISERROR(VLOOKUP($G$4,JDuctWire,5,FALSE)*P$21),"0",(VLOOKUP($G$4,JDuctWire,5,FALSE)*P$21))+IF(ISERROR(VLOOKUP($H$4,JDuctWire,5,FALSE)*P$21),"0",(VLOOKUP($H$4,JDuctWire,5,FALSE)*P$21)),2)</f>
        <v>0</v>
      </c>
      <c r="Q35" s="105">
        <f t="shared" si="2"/>
        <v>0</v>
      </c>
      <c r="R35" s="105">
        <f t="shared" si="2"/>
        <v>0</v>
      </c>
      <c r="S35" s="105">
        <f t="shared" si="2"/>
        <v>0</v>
      </c>
      <c r="T35" s="69"/>
      <c r="U35" s="62"/>
      <c r="V35" s="57" t="s">
        <v>60</v>
      </c>
      <c r="W35" s="57" t="s">
        <v>61</v>
      </c>
      <c r="X35" s="57" t="s">
        <v>62</v>
      </c>
      <c r="Y35" s="57" t="s">
        <v>63</v>
      </c>
    </row>
    <row r="36" spans="1:93" ht="19.25" customHeight="1" thickBot="1" x14ac:dyDescent="0.25">
      <c r="A36" s="102">
        <v>408</v>
      </c>
      <c r="B36" s="103" t="s">
        <v>41</v>
      </c>
      <c r="C36" s="65">
        <v>285.83999999999997</v>
      </c>
      <c r="D36" s="66">
        <v>12</v>
      </c>
      <c r="E36" s="72">
        <f>TRUNC(IF($G$4=0,C36*$F$4,(C36*$F$4)+P36),2)</f>
        <v>0</v>
      </c>
      <c r="F36" s="68">
        <v>335.88</v>
      </c>
      <c r="G36" s="66">
        <v>12</v>
      </c>
      <c r="H36" s="72">
        <f>TRUNC(IF($G$4=0,F36*$F$4,(F36*$F$4)+Q36),2)</f>
        <v>0</v>
      </c>
      <c r="I36" s="68">
        <v>368.08</v>
      </c>
      <c r="J36" s="66">
        <v>8</v>
      </c>
      <c r="K36" s="67">
        <f>TRUNC(IF($G$4=0,I36*$F$4,(I36*$F$4)+R36),2)</f>
        <v>0</v>
      </c>
      <c r="L36" s="68">
        <v>522.87</v>
      </c>
      <c r="M36" s="66">
        <v>8</v>
      </c>
      <c r="N36" s="67">
        <f>TRUNC(IF($G$4=0,L36*$F$4,(L36*$F$4)+S36),2)</f>
        <v>0</v>
      </c>
      <c r="P36" s="106">
        <f t="shared" si="2"/>
        <v>0</v>
      </c>
      <c r="Q36" s="106">
        <f t="shared" si="2"/>
        <v>0</v>
      </c>
      <c r="R36" s="106">
        <f t="shared" si="2"/>
        <v>0</v>
      </c>
      <c r="S36" s="106">
        <f t="shared" si="2"/>
        <v>0</v>
      </c>
      <c r="T36" s="69"/>
      <c r="U36" s="62"/>
      <c r="V36" s="57" t="s">
        <v>64</v>
      </c>
      <c r="W36" s="57" t="s">
        <v>65</v>
      </c>
      <c r="X36" s="57" t="s">
        <v>66</v>
      </c>
      <c r="Y36" s="57" t="s">
        <v>67</v>
      </c>
    </row>
    <row r="37" spans="1:93" ht="19.25" customHeight="1" thickBot="1" x14ac:dyDescent="0.25">
      <c r="A37" s="102">
        <v>410</v>
      </c>
      <c r="B37" s="103" t="s">
        <v>42</v>
      </c>
      <c r="C37" s="73" t="s">
        <v>43</v>
      </c>
      <c r="D37" s="74" t="s">
        <v>43</v>
      </c>
      <c r="E37" s="75" t="s">
        <v>43</v>
      </c>
      <c r="F37" s="76" t="s">
        <v>43</v>
      </c>
      <c r="G37" s="77" t="s">
        <v>43</v>
      </c>
      <c r="H37" s="78" t="s">
        <v>43</v>
      </c>
      <c r="I37" s="73" t="s">
        <v>43</v>
      </c>
      <c r="J37" s="74" t="s">
        <v>43</v>
      </c>
      <c r="K37" s="75" t="s">
        <v>43</v>
      </c>
      <c r="L37" s="68">
        <v>628.62</v>
      </c>
      <c r="M37" s="66">
        <v>6</v>
      </c>
      <c r="N37" s="67">
        <f>TRUNC(IF($G$4=0,L37*$F$4,(L37*$F$4)+S37),2)</f>
        <v>0</v>
      </c>
      <c r="P37" s="105">
        <f t="shared" si="2"/>
        <v>0</v>
      </c>
      <c r="Q37" s="105">
        <f t="shared" si="2"/>
        <v>0</v>
      </c>
      <c r="R37" s="105">
        <f t="shared" si="2"/>
        <v>0</v>
      </c>
      <c r="S37" s="105">
        <f t="shared" si="2"/>
        <v>0</v>
      </c>
      <c r="T37" s="69"/>
      <c r="U37" s="62"/>
      <c r="V37" s="57"/>
      <c r="W37" s="57"/>
      <c r="X37" s="57"/>
      <c r="Y37" s="57" t="s">
        <v>68</v>
      </c>
    </row>
    <row r="38" spans="1:93" ht="19.25" customHeight="1" x14ac:dyDescent="0.2">
      <c r="U38" s="62"/>
    </row>
    <row r="39" spans="1:93" ht="26" thickBot="1" x14ac:dyDescent="0.3">
      <c r="A39" s="87" t="s">
        <v>28</v>
      </c>
      <c r="B39" s="88" t="s">
        <v>29</v>
      </c>
      <c r="C39" s="46" t="s">
        <v>45</v>
      </c>
      <c r="U39" s="62"/>
    </row>
    <row r="40" spans="1:93" ht="19.25" customHeight="1" x14ac:dyDescent="0.2">
      <c r="A40" s="50" t="s">
        <v>32</v>
      </c>
      <c r="B40" s="89" t="s">
        <v>33</v>
      </c>
      <c r="C40" s="52">
        <v>25</v>
      </c>
      <c r="D40" s="53"/>
      <c r="E40" s="54"/>
      <c r="F40" s="52">
        <v>30</v>
      </c>
      <c r="G40" s="53"/>
      <c r="H40" s="54"/>
      <c r="I40" s="53">
        <v>35</v>
      </c>
      <c r="J40" s="53"/>
      <c r="K40" s="80"/>
      <c r="L40" s="52">
        <v>50</v>
      </c>
      <c r="M40" s="53"/>
      <c r="N40" s="54"/>
      <c r="P40" s="55">
        <v>25</v>
      </c>
      <c r="Q40" s="55">
        <v>30</v>
      </c>
      <c r="R40" s="55">
        <v>35</v>
      </c>
      <c r="S40" s="55">
        <v>50</v>
      </c>
      <c r="T40" s="56"/>
      <c r="U40" s="62"/>
      <c r="V40" s="57">
        <v>25</v>
      </c>
      <c r="W40" s="57">
        <v>30</v>
      </c>
      <c r="X40" s="57">
        <v>35</v>
      </c>
      <c r="Y40" s="57">
        <v>50</v>
      </c>
    </row>
    <row r="41" spans="1:93" ht="18.75" customHeight="1" thickBot="1" x14ac:dyDescent="0.25">
      <c r="A41" s="90" t="s">
        <v>34</v>
      </c>
      <c r="B41" s="91" t="s">
        <v>35</v>
      </c>
      <c r="C41" s="92" t="s">
        <v>46</v>
      </c>
      <c r="D41" s="93" t="s">
        <v>37</v>
      </c>
      <c r="E41" s="94" t="s">
        <v>38</v>
      </c>
      <c r="F41" s="92" t="s">
        <v>46</v>
      </c>
      <c r="G41" s="93" t="s">
        <v>37</v>
      </c>
      <c r="H41" s="94" t="s">
        <v>38</v>
      </c>
      <c r="I41" s="92" t="s">
        <v>46</v>
      </c>
      <c r="J41" s="93" t="s">
        <v>37</v>
      </c>
      <c r="K41" s="94" t="s">
        <v>38</v>
      </c>
      <c r="L41" s="92" t="s">
        <v>46</v>
      </c>
      <c r="M41" s="93" t="s">
        <v>37</v>
      </c>
      <c r="N41" s="94" t="s">
        <v>38</v>
      </c>
      <c r="P41" s="61" t="s">
        <v>39</v>
      </c>
      <c r="Q41" s="61" t="s">
        <v>39</v>
      </c>
      <c r="R41" s="61" t="s">
        <v>39</v>
      </c>
      <c r="S41" s="61" t="s">
        <v>39</v>
      </c>
      <c r="T41" s="62"/>
      <c r="U41" s="62"/>
      <c r="AE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</row>
    <row r="42" spans="1:93" s="95" customFormat="1" ht="19.25" customHeight="1" thickBot="1" x14ac:dyDescent="0.2">
      <c r="A42" s="70">
        <v>610</v>
      </c>
      <c r="B42" s="71" t="s">
        <v>44</v>
      </c>
      <c r="C42" s="65">
        <v>341.14</v>
      </c>
      <c r="D42" s="66">
        <v>12</v>
      </c>
      <c r="E42" s="72">
        <f>TRUNC(IF($G$4=0,C42*$F$4,(C42*$F$4)+P42),2)</f>
        <v>0</v>
      </c>
      <c r="F42" s="68">
        <v>395</v>
      </c>
      <c r="G42" s="66">
        <v>8</v>
      </c>
      <c r="H42" s="72">
        <f>TRUNC(IF($G$4=0,F42*$F$4,(F42*$F$4)+Q42),2)</f>
        <v>0</v>
      </c>
      <c r="I42" s="68">
        <v>471.98</v>
      </c>
      <c r="J42" s="66">
        <v>8</v>
      </c>
      <c r="K42" s="67">
        <f>TRUNC(IF($G$4=0,I42*$F$4,(I42*$F$4)+R42),2)</f>
        <v>0</v>
      </c>
      <c r="L42" s="68">
        <v>660.28</v>
      </c>
      <c r="M42" s="66">
        <v>6</v>
      </c>
      <c r="N42" s="67">
        <f>TRUNC(IF($G$4=0,L42*$F$4,(L42*$F$4)+S42),2)</f>
        <v>0</v>
      </c>
      <c r="P42" s="105">
        <f t="shared" ref="P42:S42" si="3">TRUNC(IF(ISERROR(VLOOKUP($G$4,JDuctWire,5,FALSE)*P$21),"0",(VLOOKUP($G$4,JDuctWire,5,FALSE)*P$21))+IF(ISERROR(VLOOKUP($H$4,JDuctWire,5,FALSE)*P$21),"0",(VLOOKUP($H$4,JDuctWire,5,FALSE)*P$21)),2)</f>
        <v>0</v>
      </c>
      <c r="Q42" s="105">
        <f t="shared" si="3"/>
        <v>0</v>
      </c>
      <c r="R42" s="105">
        <f t="shared" si="3"/>
        <v>0</v>
      </c>
      <c r="S42" s="105">
        <f t="shared" si="3"/>
        <v>0</v>
      </c>
      <c r="T42" s="69"/>
      <c r="U42" s="62"/>
      <c r="V42" s="104" t="s">
        <v>69</v>
      </c>
      <c r="W42" s="104" t="s">
        <v>70</v>
      </c>
      <c r="X42" s="104" t="s">
        <v>71</v>
      </c>
      <c r="Y42" s="104" t="s">
        <v>72</v>
      </c>
    </row>
    <row r="43" spans="1:93" x14ac:dyDescent="0.2">
      <c r="U43" s="62"/>
    </row>
    <row r="44" spans="1:93" x14ac:dyDescent="0.2">
      <c r="U44" s="62"/>
      <c r="AD44" s="3"/>
    </row>
    <row r="45" spans="1:93" x14ac:dyDescent="0.2">
      <c r="C45"/>
      <c r="F45"/>
      <c r="I45"/>
      <c r="L45"/>
    </row>
    <row r="46" spans="1:93" x14ac:dyDescent="0.2">
      <c r="C46"/>
      <c r="F46"/>
      <c r="I46"/>
      <c r="L46"/>
      <c r="V46"/>
      <c r="W46"/>
      <c r="X46"/>
      <c r="Y46"/>
    </row>
    <row r="47" spans="1:93" x14ac:dyDescent="0.2">
      <c r="C47"/>
      <c r="F47"/>
      <c r="I47"/>
      <c r="L47"/>
      <c r="V47"/>
      <c r="W47"/>
      <c r="X47"/>
      <c r="Y47"/>
    </row>
    <row r="48" spans="1:93" x14ac:dyDescent="0.2">
      <c r="C48"/>
      <c r="F48"/>
      <c r="I48"/>
      <c r="L48"/>
      <c r="V48"/>
      <c r="W48"/>
      <c r="X48"/>
      <c r="Y48"/>
    </row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</sheetData>
  <sheetProtection algorithmName="SHA-512" hashValue="y6+Kf07lmLkOEJ+OkVVLMHwg+DeeB6eYNUwEFis4zDziTP1GG1BKYmj/EJhvcTsQXF3M0wXRnEtv7VyKtxZa+g==" saltValue="4h89GDsgR70tA/my0D9ZYQ==" spinCount="100000" sheet="1" objects="1" scenarios="1"/>
  <pageMargins left="0.25" right="0.25" top="0.75" bottom="0.75" header="0.3" footer="0.3"/>
  <pageSetup scale="47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dcterms:created xsi:type="dcterms:W3CDTF">2023-03-03T19:19:14Z</dcterms:created>
  <dcterms:modified xsi:type="dcterms:W3CDTF">2023-05-23T13:25:19Z</dcterms:modified>
</cp:coreProperties>
</file>